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date1904="1" showInkAnnotation="0" checkCompatibility="1" autoCompressPictures="0"/>
  <bookViews>
    <workbookView xWindow="9780" yWindow="280" windowWidth="24800" windowHeight="15700" tabRatio="500"/>
  </bookViews>
  <sheets>
    <sheet name="DIY Cos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M4" i="1"/>
  <c r="G5" i="1"/>
  <c r="M5" i="1"/>
  <c r="G6" i="1"/>
  <c r="M6" i="1"/>
  <c r="G9" i="1"/>
  <c r="M9" i="1"/>
  <c r="G10" i="1"/>
  <c r="M10" i="1"/>
  <c r="G11" i="1"/>
  <c r="M11" i="1"/>
  <c r="G12" i="1"/>
  <c r="M12" i="1"/>
  <c r="G13" i="1"/>
  <c r="M13" i="1"/>
  <c r="G14" i="1"/>
  <c r="M14" i="1"/>
  <c r="G15" i="1"/>
  <c r="M15" i="1"/>
  <c r="G18" i="1"/>
  <c r="M18" i="1"/>
  <c r="G19" i="1"/>
  <c r="M19" i="1"/>
  <c r="G20" i="1"/>
  <c r="M20" i="1"/>
  <c r="G23" i="1"/>
  <c r="M23" i="1"/>
  <c r="G24" i="1"/>
  <c r="M24" i="1"/>
  <c r="G25" i="1"/>
  <c r="M25" i="1"/>
  <c r="G26" i="1"/>
  <c r="M26" i="1"/>
  <c r="G28" i="1"/>
  <c r="M28" i="1"/>
  <c r="G31" i="1"/>
  <c r="M31" i="1"/>
  <c r="G32" i="1"/>
  <c r="M32" i="1"/>
  <c r="G33" i="1"/>
  <c r="M33" i="1"/>
  <c r="M36" i="1"/>
  <c r="M38" i="1"/>
  <c r="M40" i="1"/>
  <c r="G27" i="1"/>
  <c r="G36" i="1"/>
</calcChain>
</file>

<file path=xl/sharedStrings.xml><?xml version="1.0" encoding="utf-8"?>
<sst xmlns="http://schemas.openxmlformats.org/spreadsheetml/2006/main" count="215" uniqueCount="149">
  <si>
    <t>Amount (dose) to add</t>
    <phoneticPr fontId="2" type="noConversion"/>
  </si>
  <si>
    <t>fresh ground (daily or stored in freezer)</t>
    <phoneticPr fontId="2" type="noConversion"/>
  </si>
  <si>
    <t>Lo</t>
    <phoneticPr fontId="2" type="noConversion"/>
  </si>
  <si>
    <t>PureBulk</t>
    <phoneticPr fontId="2" type="noConversion"/>
  </si>
  <si>
    <t>PB</t>
    <phoneticPr fontId="2" type="noConversion"/>
  </si>
  <si>
    <t>Salt, flax</t>
    <phoneticPr fontId="2" type="noConversion"/>
  </si>
  <si>
    <t>http://purebulk.com/biotin-1-vitamin-b7-vitamin-h</t>
  </si>
  <si>
    <t>Puritan</t>
    <phoneticPr fontId="2" type="noConversion"/>
  </si>
  <si>
    <t>Pu</t>
    <phoneticPr fontId="2" type="noConversion"/>
  </si>
  <si>
    <t>http://www.puritan.com/biotin-421/super-biotin-5000-mcg-013430?NewPage=1#siblings</t>
  </si>
  <si>
    <t>http://www.swansonvitamins.com/SW142/ItemDetail?cm_vc=id-sidebar-save&amp;cs=CNT183</t>
  </si>
  <si>
    <t>Sw, Pu</t>
    <phoneticPr fontId="2" type="noConversion"/>
  </si>
  <si>
    <t>http://www.platinumperformance.com/products.asp?dept=64</t>
  </si>
  <si>
    <t>oz Na</t>
    <phoneticPr fontId="2" type="noConversion"/>
  </si>
  <si>
    <t>Calcium (Ca)</t>
    <phoneticPr fontId="2" type="noConversion"/>
  </si>
  <si>
    <t>Phosphorus (P)</t>
    <phoneticPr fontId="2" type="noConversion"/>
  </si>
  <si>
    <t>Magnesium (Mg)</t>
    <phoneticPr fontId="2" type="noConversion"/>
  </si>
  <si>
    <t>Sodium (Na)</t>
    <phoneticPr fontId="2" type="noConversion"/>
  </si>
  <si>
    <t>from salt (NaCl)</t>
    <phoneticPr fontId="2" type="noConversion"/>
  </si>
  <si>
    <t>Copper (Cu)</t>
    <phoneticPr fontId="2" type="noConversion"/>
  </si>
  <si>
    <t>Zinc (Zn)</t>
    <phoneticPr fontId="2" type="noConversion"/>
  </si>
  <si>
    <t>Manganese (Mn)</t>
    <phoneticPr fontId="2" type="noConversion"/>
  </si>
  <si>
    <t>Selenium (Se)</t>
    <phoneticPr fontId="2" type="noConversion"/>
  </si>
  <si>
    <t>Chromium (Cr)</t>
    <phoneticPr fontId="2" type="noConversion"/>
  </si>
  <si>
    <t>Iodine (I)</t>
    <phoneticPr fontId="2" type="noConversion"/>
  </si>
  <si>
    <t>http://nutrabio.com/index.html</t>
  </si>
  <si>
    <t>g</t>
    <phoneticPr fontId="2" type="noConversion"/>
  </si>
  <si>
    <t>g</t>
    <phoneticPr fontId="2" type="noConversion"/>
  </si>
  <si>
    <t>scoop</t>
    <phoneticPr fontId="2" type="noConversion"/>
  </si>
  <si>
    <r>
      <t xml:space="preserve">Tri-Amino </t>
    </r>
    <r>
      <rPr>
        <sz val="8"/>
        <rFont val="Trebuchet MS"/>
      </rPr>
      <t>(10g lysine)</t>
    </r>
    <phoneticPr fontId="2" type="noConversion"/>
  </si>
  <si>
    <t>%</t>
    <phoneticPr fontId="2" type="noConversion"/>
  </si>
  <si>
    <t>IU</t>
    <phoneticPr fontId="2" type="noConversion"/>
  </si>
  <si>
    <t>g</t>
    <phoneticPr fontId="2" type="noConversion"/>
  </si>
  <si>
    <t>g</t>
    <phoneticPr fontId="2" type="noConversion"/>
  </si>
  <si>
    <t>Uckele</t>
    <phoneticPr fontId="2" type="noConversion"/>
  </si>
  <si>
    <t>HorseTech</t>
    <phoneticPr fontId="2" type="noConversion"/>
  </si>
  <si>
    <t>Swanson</t>
    <phoneticPr fontId="2" type="noConversion"/>
  </si>
  <si>
    <t>Biotin Powder</t>
    <phoneticPr fontId="2" type="noConversion"/>
  </si>
  <si>
    <t>Price of Product</t>
    <phoneticPr fontId="2" type="noConversion"/>
  </si>
  <si>
    <t>per unit</t>
    <phoneticPr fontId="2" type="noConversion"/>
  </si>
  <si>
    <t>Estimated Cost/serving</t>
    <phoneticPr fontId="2" type="noConversion"/>
  </si>
  <si>
    <t>Equi-Phos</t>
    <phoneticPr fontId="2" type="noConversion"/>
  </si>
  <si>
    <t>Magnesium Oxide</t>
    <phoneticPr fontId="2" type="noConversion"/>
  </si>
  <si>
    <t>g</t>
    <phoneticPr fontId="2" type="noConversion"/>
  </si>
  <si>
    <t>g/oz</t>
    <phoneticPr fontId="2" type="noConversion"/>
  </si>
  <si>
    <t>%</t>
    <phoneticPr fontId="2" type="noConversion"/>
  </si>
  <si>
    <t>Vitamin E gel caps</t>
    <phoneticPr fontId="2" type="noConversion"/>
  </si>
  <si>
    <t>IU/cap</t>
    <phoneticPr fontId="2" type="noConversion"/>
  </si>
  <si>
    <t>Biotin</t>
    <phoneticPr fontId="2" type="noConversion"/>
  </si>
  <si>
    <t>Lysine</t>
    <phoneticPr fontId="2" type="noConversion"/>
  </si>
  <si>
    <t>Methionine</t>
    <phoneticPr fontId="2" type="noConversion"/>
  </si>
  <si>
    <t>mg</t>
    <phoneticPr fontId="2" type="noConversion"/>
  </si>
  <si>
    <t>Selenium Yeast</t>
    <phoneticPr fontId="2" type="noConversion"/>
  </si>
  <si>
    <t>mg/g</t>
    <phoneticPr fontId="2" type="noConversion"/>
  </si>
  <si>
    <t>mg</t>
    <phoneticPr fontId="2" type="noConversion"/>
  </si>
  <si>
    <t>Chromium Yeast</t>
    <phoneticPr fontId="2" type="noConversion"/>
  </si>
  <si>
    <t>mg/g</t>
    <phoneticPr fontId="2" type="noConversion"/>
  </si>
  <si>
    <t>Major Minerals</t>
    <phoneticPr fontId="2" type="noConversion"/>
  </si>
  <si>
    <t>Basic Trace Minerals</t>
    <phoneticPr fontId="2" type="noConversion"/>
  </si>
  <si>
    <t>Minerals or Other Nutrients to Add</t>
    <phoneticPr fontId="2" type="noConversion"/>
  </si>
  <si>
    <t>Vitamins and Other Trace Minerals</t>
    <phoneticPr fontId="2" type="noConversion"/>
  </si>
  <si>
    <t>Vitamin E</t>
    <phoneticPr fontId="2" type="noConversion"/>
  </si>
  <si>
    <t>Calcium Carbonate</t>
    <phoneticPr fontId="2" type="noConversion"/>
  </si>
  <si>
    <t>Magnesium Carbonate</t>
    <phoneticPr fontId="2" type="noConversion"/>
  </si>
  <si>
    <t>Concentration (%, ppm, IU)</t>
    <phoneticPr fontId="2" type="noConversion"/>
  </si>
  <si>
    <t>Product Form or Type</t>
    <phoneticPr fontId="2" type="noConversion"/>
  </si>
  <si>
    <t>Poly Copper</t>
    <phoneticPr fontId="2" type="noConversion"/>
  </si>
  <si>
    <t>Poly Zinc</t>
    <phoneticPr fontId="2" type="noConversion"/>
  </si>
  <si>
    <t>Poly Manganese</t>
    <phoneticPr fontId="2" type="noConversion"/>
  </si>
  <si>
    <t>%</t>
    <phoneticPr fontId="2" type="noConversion"/>
  </si>
  <si>
    <t>Source</t>
    <phoneticPr fontId="2" type="noConversion"/>
  </si>
  <si>
    <t>mg</t>
    <phoneticPr fontId="2" type="noConversion"/>
  </si>
  <si>
    <t>Measurement files - if you don't have a scale</t>
    <phoneticPr fontId="2" type="noConversion"/>
  </si>
  <si>
    <t>http://www.horsetech.com/</t>
  </si>
  <si>
    <t xml:space="preserve"> 3 g methionine</t>
    <phoneticPr fontId="2" type="noConversion"/>
  </si>
  <si>
    <t xml:space="preserve"> 2 g threonine</t>
    <phoneticPr fontId="2" type="noConversion"/>
  </si>
  <si>
    <t>%</t>
    <phoneticPr fontId="2" type="noConversion"/>
  </si>
  <si>
    <t>Equi-Cal</t>
    <phoneticPr fontId="2" type="noConversion"/>
  </si>
  <si>
    <t>lbs</t>
    <phoneticPr fontId="2" type="noConversion"/>
  </si>
  <si>
    <t>Monosodium Phosphate</t>
    <phoneticPr fontId="2" type="noConversion"/>
  </si>
  <si>
    <t>g</t>
    <phoneticPr fontId="2" type="noConversion"/>
  </si>
  <si>
    <t>HT</t>
    <phoneticPr fontId="2" type="noConversion"/>
  </si>
  <si>
    <t>Uk</t>
    <phoneticPr fontId="2" type="noConversion"/>
  </si>
  <si>
    <t>HT, Uk</t>
    <phoneticPr fontId="2" type="noConversion"/>
  </si>
  <si>
    <t>http://www.4source.com/order.shtml</t>
  </si>
  <si>
    <t>Tri-Amio per scoop -</t>
    <phoneticPr fontId="2" type="noConversion"/>
  </si>
  <si>
    <t xml:space="preserve">If you horse takes in an adequate amount of </t>
    <phoneticPr fontId="2" type="noConversion"/>
  </si>
  <si>
    <t>salt and you use iodized salt, an additional</t>
    <phoneticPr fontId="2" type="noConversion"/>
  </si>
  <si>
    <t>source of iodine may not be needed.</t>
    <phoneticPr fontId="2" type="noConversion"/>
  </si>
  <si>
    <t>PureBulk is a powder, Puritan and Swanson are 5 mg capsules.</t>
    <phoneticPr fontId="2" type="noConversion"/>
  </si>
  <si>
    <t>Biotin from PureBulk, Puritan or Swanson all runs around 15¢ for 20mg biotin.</t>
    <phoneticPr fontId="2" type="noConversion"/>
  </si>
  <si>
    <t>Natural Vitamin E capsules, 400 IU, are about the same cost from Swanson and Puritan.</t>
    <phoneticPr fontId="2" type="noConversion"/>
  </si>
  <si>
    <t>Sources</t>
    <phoneticPr fontId="2" type="noConversion"/>
  </si>
  <si>
    <t>Notes</t>
    <phoneticPr fontId="2" type="noConversion"/>
  </si>
  <si>
    <t>(you may need to copy/paste links)</t>
    <phoneticPr fontId="2" type="noConversion"/>
  </si>
  <si>
    <t>http://www.uckeleequine.com/</t>
  </si>
  <si>
    <t>10 g lysine</t>
    <phoneticPr fontId="2" type="noConversion"/>
  </si>
  <si>
    <t>mg</t>
    <phoneticPr fontId="2" type="noConversion"/>
  </si>
  <si>
    <t>mg</t>
    <phoneticPr fontId="2" type="noConversion"/>
  </si>
  <si>
    <t>mg/oz</t>
    <phoneticPr fontId="2" type="noConversion"/>
  </si>
  <si>
    <t>N/A</t>
    <phoneticPr fontId="2" type="noConversion"/>
  </si>
  <si>
    <t>lbs</t>
    <phoneticPr fontId="2" type="noConversion"/>
  </si>
  <si>
    <t>caps</t>
    <phoneticPr fontId="2" type="noConversion"/>
  </si>
  <si>
    <t>lb</t>
    <phoneticPr fontId="2" type="noConversion"/>
  </si>
  <si>
    <t>g</t>
    <phoneticPr fontId="2" type="noConversion"/>
  </si>
  <si>
    <t>Local</t>
    <phoneticPr fontId="2" type="noConversion"/>
  </si>
  <si>
    <t>NutraBio</t>
    <phoneticPr fontId="2" type="noConversion"/>
  </si>
  <si>
    <t>HT</t>
    <phoneticPr fontId="2" type="noConversion"/>
  </si>
  <si>
    <t>NB</t>
    <phoneticPr fontId="2" type="noConversion"/>
  </si>
  <si>
    <t>Sw</t>
    <phoneticPr fontId="2" type="noConversion"/>
  </si>
  <si>
    <t>Lo</t>
    <phoneticPr fontId="2" type="noConversion"/>
  </si>
  <si>
    <t>HT, Lo</t>
    <phoneticPr fontId="2" type="noConversion"/>
  </si>
  <si>
    <t>Table Salt</t>
    <phoneticPr fontId="2" type="noConversion"/>
  </si>
  <si>
    <t>Pl</t>
    <phoneticPr fontId="2" type="noConversion"/>
  </si>
  <si>
    <t>Sr</t>
    <phoneticPr fontId="2" type="noConversion"/>
  </si>
  <si>
    <t>Platinum</t>
    <phoneticPr fontId="2" type="noConversion"/>
  </si>
  <si>
    <t>Pl</t>
    <phoneticPr fontId="2" type="noConversion"/>
  </si>
  <si>
    <t>Lo</t>
    <phoneticPr fontId="2" type="noConversion"/>
  </si>
  <si>
    <t>HT</t>
    <phoneticPr fontId="2" type="noConversion"/>
  </si>
  <si>
    <t>Amount (weight) of product</t>
    <phoneticPr fontId="2" type="noConversion"/>
  </si>
  <si>
    <t>g</t>
    <phoneticPr fontId="2" type="noConversion"/>
  </si>
  <si>
    <t>g</t>
    <phoneticPr fontId="2" type="noConversion"/>
  </si>
  <si>
    <t>caps</t>
    <phoneticPr fontId="2" type="noConversion"/>
  </si>
  <si>
    <t>g</t>
    <phoneticPr fontId="2" type="noConversion"/>
  </si>
  <si>
    <t>Total Cost/Serving</t>
    <phoneticPr fontId="2" type="noConversion"/>
  </si>
  <si>
    <t>Total Weight/Serving</t>
    <phoneticPr fontId="2" type="noConversion"/>
  </si>
  <si>
    <t>ppm</t>
    <phoneticPr fontId="2" type="noConversion"/>
  </si>
  <si>
    <t>lbs</t>
    <phoneticPr fontId="2" type="noConversion"/>
  </si>
  <si>
    <t>lbs</t>
    <phoneticPr fontId="2" type="noConversion"/>
  </si>
  <si>
    <t>oz</t>
    <phoneticPr fontId="2" type="noConversion"/>
  </si>
  <si>
    <t>Flax</t>
    <phoneticPr fontId="2" type="noConversion"/>
  </si>
  <si>
    <t>oz</t>
    <phoneticPr fontId="2" type="noConversion"/>
  </si>
  <si>
    <t>MBH</t>
  </si>
  <si>
    <t>VV</t>
  </si>
  <si>
    <t>PB</t>
  </si>
  <si>
    <t>My Best Horse</t>
  </si>
  <si>
    <t>http://www.mybesthorse.com/products.html</t>
  </si>
  <si>
    <t>from Source</t>
  </si>
  <si>
    <t>Amino Acids</t>
  </si>
  <si>
    <t>Joint Supplements</t>
  </si>
  <si>
    <t>Chondroitin</t>
  </si>
  <si>
    <t>Glucosamine</t>
  </si>
  <si>
    <t>MSM</t>
  </si>
  <si>
    <t>Chondroitin Sulfate</t>
  </si>
  <si>
    <t>Glucosamine HCl</t>
  </si>
  <si>
    <t>lbs</t>
  </si>
  <si>
    <t>Methylsulfonylmethane</t>
  </si>
  <si>
    <t>http://www.desertequinebalance.com/Files/handy-calculators</t>
  </si>
  <si>
    <t>Total Cost of a Basic High Cu Supplement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</si>
</sst>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16" x14ac:knownFonts="1">
    <font>
      <sz val="10"/>
      <name val="Verdana"/>
    </font>
    <font>
      <sz val="10"/>
      <name val="Verdana"/>
    </font>
    <font>
      <sz val="8"/>
      <name val="Verdana"/>
    </font>
    <font>
      <sz val="10"/>
      <name val="Trebuchet MS"/>
    </font>
    <font>
      <b/>
      <sz val="10"/>
      <name val="Trebuchet MS"/>
    </font>
    <font>
      <b/>
      <sz val="9"/>
      <name val="Trebuchet MS"/>
    </font>
    <font>
      <b/>
      <i/>
      <sz val="8"/>
      <name val="Trebuchet MS"/>
    </font>
    <font>
      <sz val="9"/>
      <name val="Trebuchet MS"/>
    </font>
    <font>
      <b/>
      <i/>
      <sz val="9"/>
      <name val="Trebuchet MS"/>
    </font>
    <font>
      <i/>
      <sz val="10"/>
      <name val="Trebuchet MS"/>
    </font>
    <font>
      <b/>
      <u/>
      <sz val="10"/>
      <name val="Trebuchet MS"/>
    </font>
    <font>
      <u/>
      <sz val="10"/>
      <color indexed="12"/>
      <name val="Verdana"/>
    </font>
    <font>
      <sz val="8"/>
      <name val="Trebuchet MS"/>
    </font>
    <font>
      <u/>
      <sz val="10"/>
      <name val="Trebuchet MS"/>
    </font>
    <font>
      <u/>
      <sz val="9"/>
      <color indexed="12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7" fillId="0" borderId="0" xfId="0" applyFont="1" applyAlignment="1"/>
    <xf numFmtId="0" fontId="7" fillId="0" borderId="0" xfId="0" applyFont="1"/>
    <xf numFmtId="44" fontId="3" fillId="0" borderId="0" xfId="1" applyFont="1"/>
    <xf numFmtId="0" fontId="7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0" xfId="0" applyFont="1" applyAlignment="1"/>
    <xf numFmtId="164" fontId="7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44" fontId="4" fillId="0" borderId="0" xfId="1" applyFont="1"/>
    <xf numFmtId="44" fontId="6" fillId="0" borderId="0" xfId="1" applyFont="1"/>
    <xf numFmtId="164" fontId="5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center"/>
    </xf>
    <xf numFmtId="44" fontId="4" fillId="0" borderId="0" xfId="0" applyNumberFormat="1" applyFont="1"/>
    <xf numFmtId="0" fontId="13" fillId="0" borderId="0" xfId="0" applyFont="1"/>
    <xf numFmtId="44" fontId="7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44" fontId="3" fillId="0" borderId="0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4" fontId="3" fillId="0" borderId="1" xfId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7" fillId="0" borderId="2" xfId="0" applyFont="1" applyBorder="1" applyAlignme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44" fontId="3" fillId="0" borderId="2" xfId="1" applyFont="1" applyBorder="1"/>
    <xf numFmtId="1" fontId="7" fillId="0" borderId="2" xfId="0" applyNumberFormat="1" applyFont="1" applyBorder="1"/>
    <xf numFmtId="0" fontId="7" fillId="0" borderId="1" xfId="0" applyFont="1" applyBorder="1" applyAlignment="1">
      <alignment wrapText="1"/>
    </xf>
    <xf numFmtId="164" fontId="7" fillId="0" borderId="0" xfId="0" applyNumberFormat="1" applyFont="1" applyBorder="1"/>
    <xf numFmtId="164" fontId="7" fillId="0" borderId="1" xfId="0" applyNumberFormat="1" applyFont="1" applyBorder="1"/>
    <xf numFmtId="44" fontId="9" fillId="0" borderId="1" xfId="1" applyFont="1" applyBorder="1"/>
    <xf numFmtId="0" fontId="12" fillId="0" borderId="0" xfId="0" applyFont="1" applyBorder="1"/>
    <xf numFmtId="9" fontId="3" fillId="0" borderId="0" xfId="0" applyNumberFormat="1" applyFont="1" applyBorder="1"/>
    <xf numFmtId="0" fontId="4" fillId="0" borderId="1" xfId="0" applyFont="1" applyBorder="1"/>
    <xf numFmtId="0" fontId="14" fillId="0" borderId="0" xfId="2" applyFont="1" applyAlignment="1" applyProtection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7" fillId="0" borderId="0" xfId="0" applyNumberFormat="1" applyFont="1" applyBorder="1"/>
    <xf numFmtId="0" fontId="11" fillId="0" borderId="0" xfId="2" applyAlignment="1" applyProtection="1"/>
  </cellXfs>
  <cellStyles count="7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2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inumperformance.com/products.asp?dept=64" TargetMode="External"/><Relationship Id="rId4" Type="http://schemas.openxmlformats.org/officeDocument/2006/relationships/hyperlink" Target="http://www.4source.com/order.shtml" TargetMode="External"/><Relationship Id="rId5" Type="http://schemas.openxmlformats.org/officeDocument/2006/relationships/hyperlink" Target="http://nutrabio.com/index.html" TargetMode="External"/><Relationship Id="rId6" Type="http://schemas.openxmlformats.org/officeDocument/2006/relationships/hyperlink" Target="http://purebulk.com/biotin-1-vitamin-b7-vitamin-h" TargetMode="External"/><Relationship Id="rId7" Type="http://schemas.openxmlformats.org/officeDocument/2006/relationships/hyperlink" Target="http://www.swansonvitamins.com/SW142/ItemDetail?cm_vc=id-sidebar-save&amp;cs=CNT183" TargetMode="External"/><Relationship Id="rId8" Type="http://schemas.openxmlformats.org/officeDocument/2006/relationships/hyperlink" Target="http://www.puritan.com/biotin-421/super-biotin-5000-mcg-013430?NewPage=1" TargetMode="External"/><Relationship Id="rId9" Type="http://schemas.openxmlformats.org/officeDocument/2006/relationships/hyperlink" Target="http://www.desertequinebalance.com/Files/handy-calculators" TargetMode="External"/><Relationship Id="rId1" Type="http://schemas.openxmlformats.org/officeDocument/2006/relationships/hyperlink" Target="http://www.horsetech.com/" TargetMode="External"/><Relationship Id="rId2" Type="http://schemas.openxmlformats.org/officeDocument/2006/relationships/hyperlink" Target="http://www.uckeleequ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14" zoomScale="150" zoomScaleNormal="150" zoomScalePageLayoutView="150" workbookViewId="0">
      <selection activeCell="G41" sqref="G41"/>
    </sheetView>
  </sheetViews>
  <sheetFormatPr baseColWidth="10" defaultRowHeight="12" x14ac:dyDescent="0"/>
  <cols>
    <col min="1" max="1" width="16" style="1" customWidth="1"/>
    <col min="2" max="2" width="5.140625" style="1" customWidth="1"/>
    <col min="3" max="3" width="4" style="1" customWidth="1"/>
    <col min="4" max="4" width="13.85546875" style="2" customWidth="1"/>
    <col min="5" max="5" width="5.5703125" style="1" customWidth="1"/>
    <col min="6" max="6" width="4.28515625" style="1" customWidth="1"/>
    <col min="7" max="7" width="6.85546875" style="1" customWidth="1"/>
    <col min="8" max="8" width="4.28515625" style="1" customWidth="1"/>
    <col min="9" max="9" width="5.140625" style="9" customWidth="1"/>
    <col min="10" max="10" width="7.28515625" style="1" customWidth="1"/>
    <col min="11" max="11" width="3.85546875" style="1" customWidth="1"/>
    <col min="12" max="12" width="3.5703125" style="1" customWidth="1"/>
    <col min="13" max="13" width="11.42578125" style="1" customWidth="1"/>
    <col min="14" max="16384" width="10.7109375" style="1"/>
  </cols>
  <sheetData>
    <row r="1" spans="1:13" ht="19" customHeight="1">
      <c r="A1" s="65" t="s">
        <v>59</v>
      </c>
      <c r="B1" s="56" t="s">
        <v>0</v>
      </c>
      <c r="C1" s="56"/>
      <c r="D1" s="56" t="s">
        <v>65</v>
      </c>
      <c r="E1" s="56" t="s">
        <v>64</v>
      </c>
      <c r="F1" s="56"/>
      <c r="G1" s="56" t="s">
        <v>119</v>
      </c>
      <c r="H1" s="56"/>
      <c r="I1" s="63" t="s">
        <v>70</v>
      </c>
      <c r="J1" s="59" t="s">
        <v>38</v>
      </c>
      <c r="K1" s="59" t="s">
        <v>39</v>
      </c>
      <c r="L1" s="59"/>
      <c r="M1" s="59" t="s">
        <v>40</v>
      </c>
    </row>
    <row r="2" spans="1:13">
      <c r="A2" s="66"/>
      <c r="B2" s="57"/>
      <c r="C2" s="57"/>
      <c r="D2" s="57"/>
      <c r="E2" s="57"/>
      <c r="F2" s="57"/>
      <c r="G2" s="57"/>
      <c r="H2" s="57"/>
      <c r="I2" s="64"/>
      <c r="J2" s="60"/>
      <c r="K2" s="60"/>
      <c r="L2" s="60"/>
      <c r="M2" s="60"/>
    </row>
    <row r="3" spans="1:13" ht="13" customHeight="1">
      <c r="B3" s="9"/>
      <c r="D3" s="3"/>
      <c r="F3" s="4"/>
      <c r="G3" s="4"/>
      <c r="H3" s="4"/>
      <c r="I3" s="10"/>
      <c r="J3" s="5"/>
    </row>
    <row r="4" spans="1:13" ht="13" customHeight="1">
      <c r="A4" s="61" t="s">
        <v>138</v>
      </c>
      <c r="B4" s="27"/>
      <c r="C4" s="50" t="s">
        <v>28</v>
      </c>
      <c r="D4" s="29" t="s">
        <v>29</v>
      </c>
      <c r="E4" s="51">
        <v>1</v>
      </c>
      <c r="F4" s="30" t="s">
        <v>69</v>
      </c>
      <c r="G4" s="30">
        <f>17*B4</f>
        <v>0</v>
      </c>
      <c r="H4" s="30" t="s">
        <v>104</v>
      </c>
      <c r="I4" s="31" t="s">
        <v>82</v>
      </c>
      <c r="J4" s="32">
        <v>15</v>
      </c>
      <c r="K4" s="28">
        <v>2</v>
      </c>
      <c r="L4" s="30" t="s">
        <v>101</v>
      </c>
      <c r="M4" s="32">
        <f>J4/(K4*453.6)*G4</f>
        <v>0</v>
      </c>
    </row>
    <row r="5" spans="1:13" ht="13" customHeight="1">
      <c r="A5" s="61"/>
      <c r="B5" s="27"/>
      <c r="C5" s="28" t="s">
        <v>26</v>
      </c>
      <c r="D5" s="29" t="s">
        <v>49</v>
      </c>
      <c r="E5" s="28">
        <v>100</v>
      </c>
      <c r="F5" s="30" t="s">
        <v>30</v>
      </c>
      <c r="G5" s="30">
        <f>B5/(E5/100)</f>
        <v>0</v>
      </c>
      <c r="H5" s="30" t="s">
        <v>104</v>
      </c>
      <c r="I5" s="31" t="s">
        <v>132</v>
      </c>
      <c r="J5" s="32">
        <v>10</v>
      </c>
      <c r="K5" s="28">
        <v>500</v>
      </c>
      <c r="L5" s="30" t="s">
        <v>26</v>
      </c>
      <c r="M5" s="32">
        <f>J5/(K5)*G5</f>
        <v>0</v>
      </c>
    </row>
    <row r="6" spans="1:13" ht="13" customHeight="1">
      <c r="A6" s="62"/>
      <c r="B6" s="33"/>
      <c r="C6" s="34" t="s">
        <v>26</v>
      </c>
      <c r="D6" s="35" t="s">
        <v>50</v>
      </c>
      <c r="E6" s="34">
        <v>100</v>
      </c>
      <c r="F6" s="36" t="s">
        <v>30</v>
      </c>
      <c r="G6" s="36">
        <f>B6/(E6/100)</f>
        <v>0</v>
      </c>
      <c r="H6" s="36" t="s">
        <v>120</v>
      </c>
      <c r="I6" s="37" t="s">
        <v>132</v>
      </c>
      <c r="J6" s="38">
        <v>35</v>
      </c>
      <c r="K6" s="34">
        <v>500</v>
      </c>
      <c r="L6" s="36" t="s">
        <v>27</v>
      </c>
      <c r="M6" s="38">
        <f>J6/(K6)*G6</f>
        <v>0</v>
      </c>
    </row>
    <row r="7" spans="1:13" ht="13" customHeight="1">
      <c r="B7" s="9"/>
      <c r="D7" s="3"/>
      <c r="F7" s="4"/>
      <c r="G7" s="4"/>
      <c r="H7" s="4"/>
      <c r="I7" s="10"/>
      <c r="J7" s="5"/>
      <c r="L7" s="4"/>
      <c r="M7" s="5"/>
    </row>
    <row r="8" spans="1:13" ht="13" customHeight="1">
      <c r="A8" s="8" t="s">
        <v>57</v>
      </c>
      <c r="B8" s="9"/>
      <c r="D8" s="3"/>
      <c r="F8" s="4"/>
      <c r="G8" s="4"/>
      <c r="H8" s="4"/>
      <c r="I8" s="10"/>
      <c r="J8" s="5"/>
      <c r="L8" s="4"/>
      <c r="M8" s="5"/>
    </row>
    <row r="9" spans="1:13" ht="13" customHeight="1">
      <c r="A9" s="54" t="s">
        <v>14</v>
      </c>
      <c r="B9" s="27"/>
      <c r="C9" s="28" t="s">
        <v>32</v>
      </c>
      <c r="D9" s="29" t="s">
        <v>62</v>
      </c>
      <c r="E9" s="28">
        <v>38</v>
      </c>
      <c r="F9" s="30" t="s">
        <v>76</v>
      </c>
      <c r="G9" s="30">
        <f t="shared" ref="G9:G14" si="0">B9/(E9/100)</f>
        <v>0</v>
      </c>
      <c r="H9" s="30" t="s">
        <v>120</v>
      </c>
      <c r="I9" s="31" t="s">
        <v>118</v>
      </c>
      <c r="J9" s="32">
        <v>17.95</v>
      </c>
      <c r="K9" s="28">
        <v>4</v>
      </c>
      <c r="L9" s="30" t="s">
        <v>101</v>
      </c>
      <c r="M9" s="32">
        <f t="shared" ref="M9:M14" si="1">J9/(K9*453.6)*G9</f>
        <v>0</v>
      </c>
    </row>
    <row r="10" spans="1:13" ht="13" customHeight="1">
      <c r="A10" s="55"/>
      <c r="B10" s="33"/>
      <c r="C10" s="34" t="s">
        <v>33</v>
      </c>
      <c r="D10" s="35" t="s">
        <v>77</v>
      </c>
      <c r="E10" s="34">
        <v>28.5</v>
      </c>
      <c r="F10" s="36" t="s">
        <v>69</v>
      </c>
      <c r="G10" s="36">
        <f t="shared" si="0"/>
        <v>0</v>
      </c>
      <c r="H10" s="36" t="s">
        <v>33</v>
      </c>
      <c r="I10" s="37" t="s">
        <v>82</v>
      </c>
      <c r="J10" s="38">
        <v>14.95</v>
      </c>
      <c r="K10" s="34">
        <v>10</v>
      </c>
      <c r="L10" s="36" t="s">
        <v>78</v>
      </c>
      <c r="M10" s="32">
        <f t="shared" si="1"/>
        <v>0</v>
      </c>
    </row>
    <row r="11" spans="1:13" ht="13" customHeight="1">
      <c r="A11" s="58" t="s">
        <v>15</v>
      </c>
      <c r="B11" s="39"/>
      <c r="C11" s="40" t="s">
        <v>80</v>
      </c>
      <c r="D11" s="41" t="s">
        <v>79</v>
      </c>
      <c r="E11" s="40">
        <v>26</v>
      </c>
      <c r="F11" s="42" t="s">
        <v>69</v>
      </c>
      <c r="G11" s="30">
        <f t="shared" si="0"/>
        <v>0</v>
      </c>
      <c r="H11" s="42" t="s">
        <v>80</v>
      </c>
      <c r="I11" s="43" t="s">
        <v>81</v>
      </c>
      <c r="J11" s="44">
        <v>23.95</v>
      </c>
      <c r="K11" s="40">
        <v>6</v>
      </c>
      <c r="L11" s="42" t="s">
        <v>128</v>
      </c>
      <c r="M11" s="44">
        <f t="shared" si="1"/>
        <v>0</v>
      </c>
    </row>
    <row r="12" spans="1:13" ht="13" customHeight="1">
      <c r="A12" s="55"/>
      <c r="B12" s="33"/>
      <c r="C12" s="34" t="s">
        <v>32</v>
      </c>
      <c r="D12" s="35" t="s">
        <v>41</v>
      </c>
      <c r="E12" s="34">
        <v>19</v>
      </c>
      <c r="F12" s="36" t="s">
        <v>76</v>
      </c>
      <c r="G12" s="30">
        <f t="shared" si="0"/>
        <v>0</v>
      </c>
      <c r="H12" s="36" t="s">
        <v>120</v>
      </c>
      <c r="I12" s="37" t="s">
        <v>82</v>
      </c>
      <c r="J12" s="38">
        <v>66.36</v>
      </c>
      <c r="K12" s="34">
        <v>20</v>
      </c>
      <c r="L12" s="36" t="s">
        <v>128</v>
      </c>
      <c r="M12" s="38">
        <f t="shared" si="1"/>
        <v>0</v>
      </c>
    </row>
    <row r="13" spans="1:13" ht="13" customHeight="1">
      <c r="A13" s="58" t="s">
        <v>16</v>
      </c>
      <c r="B13" s="39">
        <v>5</v>
      </c>
      <c r="C13" s="40" t="s">
        <v>32</v>
      </c>
      <c r="D13" s="41" t="s">
        <v>42</v>
      </c>
      <c r="E13" s="40">
        <v>56</v>
      </c>
      <c r="F13" s="42" t="s">
        <v>69</v>
      </c>
      <c r="G13" s="45">
        <f t="shared" si="0"/>
        <v>8.928571428571427</v>
      </c>
      <c r="H13" s="42" t="s">
        <v>120</v>
      </c>
      <c r="I13" s="43" t="s">
        <v>111</v>
      </c>
      <c r="J13" s="44">
        <v>30.95</v>
      </c>
      <c r="K13" s="40">
        <v>10</v>
      </c>
      <c r="L13" s="42" t="s">
        <v>101</v>
      </c>
      <c r="M13" s="32">
        <f t="shared" si="1"/>
        <v>6.0921359284454517E-2</v>
      </c>
    </row>
    <row r="14" spans="1:13" ht="13" customHeight="1">
      <c r="A14" s="55"/>
      <c r="B14" s="33"/>
      <c r="C14" s="34"/>
      <c r="D14" s="46" t="s">
        <v>63</v>
      </c>
      <c r="E14" s="34">
        <v>25</v>
      </c>
      <c r="F14" s="36" t="s">
        <v>69</v>
      </c>
      <c r="G14" s="36">
        <f t="shared" si="0"/>
        <v>0</v>
      </c>
      <c r="H14" s="36" t="s">
        <v>121</v>
      </c>
      <c r="I14" s="37" t="s">
        <v>118</v>
      </c>
      <c r="J14" s="38">
        <v>21.95</v>
      </c>
      <c r="K14" s="34">
        <v>2.2000000000000002</v>
      </c>
      <c r="L14" s="36" t="s">
        <v>128</v>
      </c>
      <c r="M14" s="38">
        <f t="shared" si="1"/>
        <v>0</v>
      </c>
    </row>
    <row r="15" spans="1:13">
      <c r="A15" s="7" t="s">
        <v>17</v>
      </c>
      <c r="B15" s="9">
        <v>22</v>
      </c>
      <c r="C15" s="1" t="s">
        <v>43</v>
      </c>
      <c r="D15" s="6" t="s">
        <v>112</v>
      </c>
      <c r="E15" s="1">
        <v>11</v>
      </c>
      <c r="F15" s="4" t="s">
        <v>44</v>
      </c>
      <c r="G15" s="4">
        <f>B15/E15</f>
        <v>2</v>
      </c>
      <c r="H15" s="4" t="s">
        <v>129</v>
      </c>
      <c r="I15" s="11" t="s">
        <v>117</v>
      </c>
      <c r="J15" s="5">
        <v>4.5999999999999996</v>
      </c>
      <c r="K15" s="1">
        <v>25</v>
      </c>
      <c r="L15" s="4" t="s">
        <v>128</v>
      </c>
      <c r="M15" s="5">
        <f>J15/(K15*16)*G15</f>
        <v>2.3E-2</v>
      </c>
    </row>
    <row r="16" spans="1:13" ht="13" customHeight="1">
      <c r="B16" s="9"/>
      <c r="D16" s="3"/>
      <c r="F16" s="4"/>
      <c r="G16" s="4"/>
      <c r="H16" s="4"/>
      <c r="I16" s="10"/>
      <c r="J16" s="5"/>
      <c r="L16" s="4"/>
      <c r="M16" s="5"/>
    </row>
    <row r="17" spans="1:13" ht="13" customHeight="1">
      <c r="A17" s="8" t="s">
        <v>58</v>
      </c>
      <c r="B17" s="9"/>
      <c r="D17" s="3"/>
      <c r="F17" s="4"/>
      <c r="G17" s="4"/>
      <c r="H17" s="4"/>
      <c r="I17" s="10"/>
      <c r="J17" s="5"/>
      <c r="L17" s="4"/>
      <c r="M17" s="5"/>
    </row>
    <row r="18" spans="1:13" ht="13" customHeight="1">
      <c r="A18" s="1" t="s">
        <v>19</v>
      </c>
      <c r="B18" s="9">
        <v>250</v>
      </c>
      <c r="C18" s="1" t="s">
        <v>71</v>
      </c>
      <c r="D18" s="3" t="s">
        <v>66</v>
      </c>
      <c r="E18" s="1">
        <v>12.5</v>
      </c>
      <c r="F18" s="4" t="s">
        <v>45</v>
      </c>
      <c r="G18" s="13">
        <f>B18/((E18/100)*1000)</f>
        <v>2</v>
      </c>
      <c r="H18" s="4" t="s">
        <v>121</v>
      </c>
      <c r="I18" s="10" t="s">
        <v>83</v>
      </c>
      <c r="J18" s="5">
        <v>29.93</v>
      </c>
      <c r="K18" s="1">
        <v>4</v>
      </c>
      <c r="L18" s="4" t="s">
        <v>101</v>
      </c>
      <c r="M18" s="5">
        <f>J18/(K18*453.6)*G18</f>
        <v>3.2991622574955907E-2</v>
      </c>
    </row>
    <row r="19" spans="1:13" ht="13" customHeight="1">
      <c r="A19" s="1" t="s">
        <v>20</v>
      </c>
      <c r="B19" s="9">
        <v>750</v>
      </c>
      <c r="C19" s="1" t="s">
        <v>71</v>
      </c>
      <c r="D19" s="3" t="s">
        <v>67</v>
      </c>
      <c r="E19" s="1">
        <v>22</v>
      </c>
      <c r="F19" s="4" t="s">
        <v>69</v>
      </c>
      <c r="G19" s="13">
        <f>B19/((E19/100)*1000)</f>
        <v>3.4090909090909092</v>
      </c>
      <c r="H19" s="4" t="s">
        <v>121</v>
      </c>
      <c r="I19" s="10" t="s">
        <v>83</v>
      </c>
      <c r="J19" s="5">
        <v>23.95</v>
      </c>
      <c r="K19" s="1">
        <v>3</v>
      </c>
      <c r="L19" s="4" t="s">
        <v>101</v>
      </c>
      <c r="M19" s="5">
        <f>J19/(K19*453.6)*G19</f>
        <v>5.999979958313291E-2</v>
      </c>
    </row>
    <row r="20" spans="1:13" ht="13" customHeight="1">
      <c r="A20" s="1" t="s">
        <v>21</v>
      </c>
      <c r="B20" s="9"/>
      <c r="C20" s="1" t="s">
        <v>71</v>
      </c>
      <c r="D20" s="3" t="s">
        <v>68</v>
      </c>
      <c r="E20" s="1">
        <v>16</v>
      </c>
      <c r="F20" s="4" t="s">
        <v>69</v>
      </c>
      <c r="G20" s="13">
        <f>B20/((E20/100)*1000)</f>
        <v>0</v>
      </c>
      <c r="H20" s="4" t="s">
        <v>32</v>
      </c>
      <c r="I20" s="10" t="s">
        <v>83</v>
      </c>
      <c r="J20" s="5">
        <v>26.95</v>
      </c>
      <c r="K20" s="1">
        <v>3</v>
      </c>
      <c r="L20" s="4" t="s">
        <v>128</v>
      </c>
      <c r="M20" s="5">
        <f>J20/(K20*453.6)*G20</f>
        <v>0</v>
      </c>
    </row>
    <row r="21" spans="1:13" ht="13" customHeight="1">
      <c r="B21" s="9"/>
      <c r="D21" s="3"/>
      <c r="F21" s="4"/>
      <c r="G21" s="4"/>
      <c r="H21" s="4"/>
      <c r="I21" s="10"/>
      <c r="J21" s="5"/>
      <c r="L21" s="4"/>
      <c r="M21" s="5"/>
    </row>
    <row r="22" spans="1:13" ht="13" customHeight="1">
      <c r="A22" s="12" t="s">
        <v>60</v>
      </c>
      <c r="B22" s="9"/>
      <c r="D22" s="3"/>
      <c r="F22" s="4"/>
      <c r="G22" s="4"/>
      <c r="H22" s="4"/>
      <c r="I22" s="10"/>
      <c r="J22" s="5"/>
      <c r="L22" s="4"/>
      <c r="M22" s="5"/>
    </row>
    <row r="23" spans="1:13" ht="13" customHeight="1">
      <c r="A23" s="1" t="s">
        <v>61</v>
      </c>
      <c r="B23" s="9">
        <v>4000</v>
      </c>
      <c r="C23" s="1" t="s">
        <v>31</v>
      </c>
      <c r="D23" s="3" t="s">
        <v>46</v>
      </c>
      <c r="E23" s="1">
        <v>400</v>
      </c>
      <c r="F23" s="4" t="s">
        <v>47</v>
      </c>
      <c r="G23" s="4">
        <f>B23/E23</f>
        <v>10</v>
      </c>
      <c r="H23" s="4" t="s">
        <v>122</v>
      </c>
      <c r="I23" s="10" t="s">
        <v>11</v>
      </c>
      <c r="J23" s="5">
        <v>6.99</v>
      </c>
      <c r="K23" s="1">
        <v>250</v>
      </c>
      <c r="L23" s="4" t="s">
        <v>102</v>
      </c>
      <c r="M23" s="5">
        <f>J23/K23*G23</f>
        <v>0.27960000000000002</v>
      </c>
    </row>
    <row r="24" spans="1:13" ht="13" customHeight="1">
      <c r="A24" s="1" t="s">
        <v>22</v>
      </c>
      <c r="B24" s="9">
        <v>2</v>
      </c>
      <c r="C24" s="1" t="s">
        <v>51</v>
      </c>
      <c r="D24" s="3" t="s">
        <v>52</v>
      </c>
      <c r="E24" s="1">
        <v>2</v>
      </c>
      <c r="F24" s="4" t="s">
        <v>53</v>
      </c>
      <c r="G24" s="4">
        <f>B24/E24</f>
        <v>1</v>
      </c>
      <c r="H24" s="4" t="s">
        <v>32</v>
      </c>
      <c r="I24" s="10" t="s">
        <v>113</v>
      </c>
      <c r="J24" s="5">
        <v>74</v>
      </c>
      <c r="K24" s="1">
        <v>4</v>
      </c>
      <c r="L24" s="4" t="s">
        <v>103</v>
      </c>
      <c r="M24" s="5">
        <f>J24/(K24*453.6)*G24</f>
        <v>4.0784832451499116E-2</v>
      </c>
    </row>
    <row r="25" spans="1:13" ht="13" customHeight="1">
      <c r="A25" s="34" t="s">
        <v>23</v>
      </c>
      <c r="B25" s="33"/>
      <c r="C25" s="34" t="s">
        <v>54</v>
      </c>
      <c r="D25" s="35" t="s">
        <v>55</v>
      </c>
      <c r="E25" s="34">
        <v>2</v>
      </c>
      <c r="F25" s="36" t="s">
        <v>56</v>
      </c>
      <c r="G25" s="36">
        <f>B25/E25</f>
        <v>0</v>
      </c>
      <c r="H25" s="36" t="s">
        <v>32</v>
      </c>
      <c r="I25" s="37" t="s">
        <v>113</v>
      </c>
      <c r="J25" s="38">
        <v>84</v>
      </c>
      <c r="K25" s="34">
        <v>4</v>
      </c>
      <c r="L25" s="36" t="s">
        <v>101</v>
      </c>
      <c r="M25" s="38">
        <f>J25/(K25*453.6)*G25</f>
        <v>0</v>
      </c>
    </row>
    <row r="26" spans="1:13" ht="13" customHeight="1">
      <c r="A26" s="54" t="s">
        <v>24</v>
      </c>
      <c r="B26" s="27">
        <v>4</v>
      </c>
      <c r="C26" s="28" t="s">
        <v>97</v>
      </c>
      <c r="D26" s="29" t="s">
        <v>137</v>
      </c>
      <c r="E26" s="28">
        <v>600</v>
      </c>
      <c r="F26" s="30" t="s">
        <v>126</v>
      </c>
      <c r="G26" s="47">
        <f>B26/(600/1000)</f>
        <v>6.666666666666667</v>
      </c>
      <c r="H26" s="30" t="s">
        <v>123</v>
      </c>
      <c r="I26" s="31" t="s">
        <v>133</v>
      </c>
      <c r="J26" s="32">
        <v>128.9</v>
      </c>
      <c r="K26" s="28">
        <v>30</v>
      </c>
      <c r="L26" s="30" t="s">
        <v>127</v>
      </c>
      <c r="M26" s="32">
        <f>J26/(K26*453.6)*G26</f>
        <v>6.3149127963942786E-2</v>
      </c>
    </row>
    <row r="27" spans="1:13" ht="13" customHeight="1">
      <c r="A27" s="55"/>
      <c r="B27" s="33"/>
      <c r="C27" s="34" t="s">
        <v>98</v>
      </c>
      <c r="D27" s="35" t="s">
        <v>18</v>
      </c>
      <c r="E27" s="34">
        <v>1.72</v>
      </c>
      <c r="F27" s="36" t="s">
        <v>99</v>
      </c>
      <c r="G27" s="48">
        <f>B27/E27</f>
        <v>0</v>
      </c>
      <c r="H27" s="36" t="s">
        <v>13</v>
      </c>
      <c r="I27" s="37" t="s">
        <v>110</v>
      </c>
      <c r="J27" s="49" t="s">
        <v>100</v>
      </c>
      <c r="K27" s="34"/>
      <c r="L27" s="36"/>
      <c r="M27" s="38"/>
    </row>
    <row r="28" spans="1:13" ht="13" customHeight="1">
      <c r="A28" s="1" t="s">
        <v>48</v>
      </c>
      <c r="B28" s="9">
        <v>10</v>
      </c>
      <c r="C28" s="1" t="s">
        <v>71</v>
      </c>
      <c r="D28" s="3" t="s">
        <v>37</v>
      </c>
      <c r="E28" s="1">
        <v>1</v>
      </c>
      <c r="F28" s="4" t="s">
        <v>69</v>
      </c>
      <c r="G28" s="13">
        <f>B28/((E28/100)*1000)</f>
        <v>1</v>
      </c>
      <c r="H28" s="4" t="s">
        <v>32</v>
      </c>
      <c r="I28" s="23" t="s">
        <v>134</v>
      </c>
      <c r="J28" s="5">
        <v>64</v>
      </c>
      <c r="K28" s="1">
        <v>1000</v>
      </c>
      <c r="L28" s="4" t="s">
        <v>104</v>
      </c>
      <c r="M28" s="5">
        <f>J28/K28*G28</f>
        <v>6.4000000000000001E-2</v>
      </c>
    </row>
    <row r="29" spans="1:13" ht="13" customHeight="1">
      <c r="B29" s="9"/>
      <c r="D29" s="3"/>
      <c r="F29" s="4"/>
      <c r="G29" s="13"/>
      <c r="H29" s="4"/>
      <c r="I29" s="23"/>
      <c r="J29" s="5"/>
      <c r="L29" s="4"/>
      <c r="M29" s="5"/>
    </row>
    <row r="30" spans="1:13" ht="13" customHeight="1">
      <c r="A30" s="12" t="s">
        <v>139</v>
      </c>
      <c r="B30" s="9"/>
      <c r="D30" s="3"/>
      <c r="F30" s="4"/>
      <c r="G30" s="13"/>
      <c r="H30" s="4"/>
      <c r="I30" s="23"/>
      <c r="J30" s="5"/>
      <c r="L30" s="4"/>
      <c r="M30" s="5"/>
    </row>
    <row r="31" spans="1:13" ht="13" customHeight="1">
      <c r="A31" s="1" t="s">
        <v>140</v>
      </c>
      <c r="B31" s="27"/>
      <c r="C31" s="28" t="s">
        <v>26</v>
      </c>
      <c r="D31" s="29" t="s">
        <v>143</v>
      </c>
      <c r="E31" s="28">
        <v>99</v>
      </c>
      <c r="F31" s="30" t="s">
        <v>30</v>
      </c>
      <c r="G31" s="67">
        <f>B31/(E31/100)</f>
        <v>0</v>
      </c>
      <c r="H31" s="30" t="s">
        <v>80</v>
      </c>
      <c r="I31" s="31" t="s">
        <v>132</v>
      </c>
      <c r="J31" s="32">
        <v>28</v>
      </c>
      <c r="K31" s="28">
        <v>500</v>
      </c>
      <c r="L31" s="30" t="s">
        <v>26</v>
      </c>
      <c r="M31" s="32">
        <f>J31/(K31)*G31</f>
        <v>0</v>
      </c>
    </row>
    <row r="32" spans="1:13" ht="13" customHeight="1">
      <c r="A32" s="1" t="s">
        <v>141</v>
      </c>
      <c r="B32" s="27"/>
      <c r="C32" s="28" t="s">
        <v>26</v>
      </c>
      <c r="D32" s="29" t="s">
        <v>144</v>
      </c>
      <c r="E32" s="28">
        <v>99</v>
      </c>
      <c r="F32" s="30" t="s">
        <v>30</v>
      </c>
      <c r="G32" s="67">
        <f>B32/(E32/100)</f>
        <v>0</v>
      </c>
      <c r="H32" s="30" t="s">
        <v>80</v>
      </c>
      <c r="I32" s="31" t="s">
        <v>132</v>
      </c>
      <c r="J32" s="32">
        <v>20</v>
      </c>
      <c r="K32" s="28">
        <v>500</v>
      </c>
      <c r="L32" s="30" t="s">
        <v>26</v>
      </c>
      <c r="M32" s="32">
        <f>J32/(K32)*G32</f>
        <v>0</v>
      </c>
    </row>
    <row r="33" spans="1:14" ht="13" customHeight="1">
      <c r="A33" s="1" t="s">
        <v>142</v>
      </c>
      <c r="B33" s="27"/>
      <c r="C33" s="28" t="s">
        <v>26</v>
      </c>
      <c r="D33" s="29" t="s">
        <v>146</v>
      </c>
      <c r="E33" s="28">
        <v>99</v>
      </c>
      <c r="F33" s="30" t="s">
        <v>30</v>
      </c>
      <c r="G33" s="67">
        <f>B33/(E33/100)</f>
        <v>0</v>
      </c>
      <c r="H33" s="30" t="s">
        <v>80</v>
      </c>
      <c r="I33" s="31" t="s">
        <v>132</v>
      </c>
      <c r="J33" s="32">
        <v>28</v>
      </c>
      <c r="K33" s="28">
        <v>2</v>
      </c>
      <c r="L33" s="30" t="s">
        <v>145</v>
      </c>
      <c r="M33" s="32">
        <f>J33/(K33*453.6)*G33</f>
        <v>0</v>
      </c>
    </row>
    <row r="34" spans="1:14" ht="13" customHeight="1">
      <c r="B34" s="9"/>
      <c r="D34" s="3"/>
      <c r="F34" s="4"/>
      <c r="G34" s="4"/>
      <c r="H34" s="4"/>
      <c r="I34" s="10"/>
      <c r="J34" s="5"/>
      <c r="L34" s="4"/>
      <c r="M34" s="5"/>
    </row>
    <row r="35" spans="1:14" s="14" customFormat="1" ht="13" customHeight="1">
      <c r="B35" s="15"/>
      <c r="D35" s="16"/>
      <c r="F35" s="17"/>
      <c r="G35" s="20" t="s">
        <v>125</v>
      </c>
      <c r="H35" s="17"/>
      <c r="I35" s="18"/>
      <c r="J35" s="19"/>
      <c r="L35" s="17"/>
      <c r="M35" s="20" t="s">
        <v>124</v>
      </c>
    </row>
    <row r="36" spans="1:14" s="14" customFormat="1" ht="13" customHeight="1">
      <c r="B36" s="15"/>
      <c r="D36" s="16"/>
      <c r="F36" s="17"/>
      <c r="G36" s="21">
        <f>SUM(G4:G28)-G23-G15-G27</f>
        <v>23.004329004329001</v>
      </c>
      <c r="H36" s="17" t="s">
        <v>32</v>
      </c>
      <c r="I36" s="18"/>
      <c r="J36" s="19"/>
      <c r="L36" s="17"/>
      <c r="M36" s="19">
        <f>SUM(M4:M33)</f>
        <v>0.62444674185798532</v>
      </c>
      <c r="N36" s="1"/>
    </row>
    <row r="37" spans="1:14" ht="13" customHeight="1">
      <c r="D37" s="3"/>
      <c r="F37" s="4"/>
      <c r="G37" s="4"/>
      <c r="H37" s="4"/>
      <c r="I37" s="10"/>
      <c r="J37" s="5"/>
    </row>
    <row r="38" spans="1:14" ht="13" customHeight="1">
      <c r="A38" s="1" t="s">
        <v>130</v>
      </c>
      <c r="B38" s="1">
        <v>2</v>
      </c>
      <c r="C38" s="1" t="s">
        <v>131</v>
      </c>
      <c r="D38" s="22" t="s">
        <v>1</v>
      </c>
      <c r="F38" s="4"/>
      <c r="G38" s="4">
        <v>2</v>
      </c>
      <c r="H38" s="4" t="s">
        <v>129</v>
      </c>
      <c r="I38" s="10" t="s">
        <v>2</v>
      </c>
      <c r="J38" s="5">
        <v>28.95</v>
      </c>
      <c r="K38" s="1">
        <v>50</v>
      </c>
      <c r="L38" s="1" t="s">
        <v>101</v>
      </c>
      <c r="M38" s="5">
        <f>J38/(K38*16)*G38</f>
        <v>7.2374999999999995E-2</v>
      </c>
    </row>
    <row r="39" spans="1:14">
      <c r="D39" s="3"/>
      <c r="F39" s="4"/>
      <c r="G39" s="4"/>
      <c r="H39" s="4"/>
      <c r="I39" s="10"/>
      <c r="J39" s="5"/>
    </row>
    <row r="40" spans="1:14">
      <c r="G40" s="14" t="s">
        <v>148</v>
      </c>
      <c r="H40" s="14"/>
      <c r="I40" s="15"/>
      <c r="J40" s="14"/>
      <c r="K40" s="14"/>
      <c r="L40" s="14"/>
      <c r="M40" s="24">
        <f>SUM(M36:M39)</f>
        <v>0.69682174185798529</v>
      </c>
    </row>
    <row r="43" spans="1:14">
      <c r="A43" s="52" t="s">
        <v>93</v>
      </c>
      <c r="C43" s="2"/>
    </row>
    <row r="44" spans="1:14">
      <c r="C44" s="2"/>
    </row>
    <row r="45" spans="1:14">
      <c r="A45" s="25" t="s">
        <v>85</v>
      </c>
      <c r="C45" s="2"/>
    </row>
    <row r="46" spans="1:14">
      <c r="A46" s="26" t="s">
        <v>96</v>
      </c>
      <c r="C46" s="2"/>
    </row>
    <row r="47" spans="1:14">
      <c r="A47" s="4" t="s">
        <v>74</v>
      </c>
      <c r="C47" s="2"/>
    </row>
    <row r="48" spans="1:14">
      <c r="A48" s="4" t="s">
        <v>75</v>
      </c>
      <c r="C48" s="2"/>
    </row>
    <row r="49" spans="1:10">
      <c r="C49" s="2"/>
    </row>
    <row r="50" spans="1:10">
      <c r="A50" s="4" t="s">
        <v>86</v>
      </c>
    </row>
    <row r="51" spans="1:10">
      <c r="A51" s="4" t="s">
        <v>87</v>
      </c>
    </row>
    <row r="52" spans="1:10">
      <c r="A52" s="4" t="s">
        <v>88</v>
      </c>
    </row>
    <row r="54" spans="1:10">
      <c r="A54" s="3" t="s">
        <v>90</v>
      </c>
      <c r="B54" s="4"/>
      <c r="C54" s="4"/>
      <c r="D54" s="4"/>
      <c r="E54" s="4"/>
      <c r="F54" s="10"/>
      <c r="G54" s="4"/>
      <c r="I54" s="1"/>
    </row>
    <row r="55" spans="1:10">
      <c r="A55" s="3" t="s">
        <v>89</v>
      </c>
      <c r="B55" s="4"/>
      <c r="C55" s="4"/>
      <c r="D55" s="4"/>
      <c r="E55" s="4"/>
      <c r="F55" s="10"/>
      <c r="G55" s="4"/>
      <c r="I55" s="1"/>
    </row>
    <row r="56" spans="1:10">
      <c r="A56" s="3"/>
      <c r="B56" s="4"/>
      <c r="C56" s="4"/>
      <c r="D56" s="4"/>
      <c r="E56" s="4"/>
      <c r="F56" s="10"/>
      <c r="G56" s="4"/>
      <c r="I56" s="1"/>
    </row>
    <row r="57" spans="1:10">
      <c r="A57" s="3" t="s">
        <v>91</v>
      </c>
      <c r="B57" s="4"/>
      <c r="C57" s="4"/>
      <c r="D57" s="4"/>
      <c r="E57" s="4"/>
      <c r="F57" s="10"/>
      <c r="G57" s="4"/>
      <c r="I57" s="1"/>
    </row>
    <row r="59" spans="1:10">
      <c r="A59" s="52" t="s">
        <v>92</v>
      </c>
      <c r="D59" s="3" t="s">
        <v>94</v>
      </c>
    </row>
    <row r="61" spans="1:10" ht="13" customHeight="1">
      <c r="A61" s="1" t="s">
        <v>105</v>
      </c>
      <c r="B61" s="1" t="s">
        <v>110</v>
      </c>
      <c r="D61" s="2" t="s">
        <v>5</v>
      </c>
    </row>
    <row r="62" spans="1:10" ht="13" customHeight="1">
      <c r="A62" s="1" t="s">
        <v>35</v>
      </c>
      <c r="B62" s="1" t="s">
        <v>107</v>
      </c>
      <c r="C62" s="4"/>
      <c r="D62" s="53" t="s">
        <v>73</v>
      </c>
      <c r="E62" s="4"/>
      <c r="F62" s="4"/>
      <c r="G62" s="4"/>
      <c r="H62" s="4"/>
      <c r="I62" s="10"/>
      <c r="J62" s="4"/>
    </row>
    <row r="63" spans="1:10" ht="13" customHeight="1">
      <c r="A63" s="1" t="s">
        <v>135</v>
      </c>
      <c r="B63" s="1" t="s">
        <v>132</v>
      </c>
      <c r="C63" s="4"/>
      <c r="D63" s="53" t="s">
        <v>136</v>
      </c>
      <c r="E63" s="4"/>
      <c r="F63" s="4"/>
      <c r="G63" s="4"/>
      <c r="H63" s="4"/>
      <c r="I63" s="10"/>
      <c r="J63" s="4"/>
    </row>
    <row r="64" spans="1:10" ht="13" customHeight="1">
      <c r="A64" s="1" t="s">
        <v>34</v>
      </c>
      <c r="B64" s="1" t="s">
        <v>82</v>
      </c>
      <c r="C64" s="4"/>
      <c r="D64" s="53" t="s">
        <v>95</v>
      </c>
      <c r="E64" s="4"/>
      <c r="F64" s="4"/>
      <c r="G64" s="4"/>
      <c r="H64" s="4"/>
      <c r="I64" s="10"/>
      <c r="J64" s="4"/>
    </row>
    <row r="65" spans="1:10" ht="13" customHeight="1">
      <c r="A65" s="1" t="s">
        <v>115</v>
      </c>
      <c r="B65" s="1" t="s">
        <v>116</v>
      </c>
      <c r="C65" s="4"/>
      <c r="D65" s="53" t="s">
        <v>12</v>
      </c>
      <c r="E65" s="4"/>
      <c r="F65" s="4"/>
      <c r="G65" s="4"/>
      <c r="H65" s="4"/>
      <c r="I65" s="10"/>
      <c r="J65" s="4"/>
    </row>
    <row r="66" spans="1:10" ht="13" customHeight="1">
      <c r="A66" s="1" t="s">
        <v>70</v>
      </c>
      <c r="B66" s="1" t="s">
        <v>114</v>
      </c>
      <c r="C66" s="4"/>
      <c r="D66" s="53" t="s">
        <v>84</v>
      </c>
      <c r="E66" s="4"/>
      <c r="F66" s="4"/>
      <c r="G66" s="4"/>
      <c r="H66" s="4"/>
      <c r="I66" s="10"/>
      <c r="J66" s="4"/>
    </row>
    <row r="67" spans="1:10" ht="13" customHeight="1">
      <c r="A67" s="1" t="s">
        <v>106</v>
      </c>
      <c r="B67" s="1" t="s">
        <v>108</v>
      </c>
      <c r="C67" s="4"/>
      <c r="D67" s="53" t="s">
        <v>25</v>
      </c>
      <c r="E67" s="4"/>
      <c r="F67" s="4"/>
      <c r="G67" s="4"/>
      <c r="H67" s="4"/>
      <c r="I67" s="10"/>
      <c r="J67" s="4"/>
    </row>
    <row r="68" spans="1:10" ht="13" customHeight="1">
      <c r="A68" s="1" t="s">
        <v>3</v>
      </c>
      <c r="B68" s="1" t="s">
        <v>4</v>
      </c>
      <c r="C68" s="4"/>
      <c r="D68" s="53" t="s">
        <v>6</v>
      </c>
      <c r="E68" s="4"/>
      <c r="F68" s="4"/>
      <c r="G68" s="4"/>
      <c r="H68" s="4"/>
      <c r="I68" s="10"/>
      <c r="J68" s="4"/>
    </row>
    <row r="69" spans="1:10" ht="13" customHeight="1">
      <c r="A69" s="1" t="s">
        <v>36</v>
      </c>
      <c r="B69" s="1" t="s">
        <v>109</v>
      </c>
      <c r="C69" s="4"/>
      <c r="D69" s="53" t="s">
        <v>10</v>
      </c>
      <c r="E69" s="4"/>
      <c r="F69" s="4"/>
      <c r="G69" s="4"/>
      <c r="H69" s="4"/>
      <c r="I69" s="10"/>
      <c r="J69" s="4"/>
    </row>
    <row r="70" spans="1:10" ht="13" customHeight="1">
      <c r="A70" s="1" t="s">
        <v>7</v>
      </c>
      <c r="B70" s="1" t="s">
        <v>8</v>
      </c>
      <c r="C70" s="4"/>
      <c r="D70" s="53" t="s">
        <v>9</v>
      </c>
      <c r="E70" s="4"/>
      <c r="F70" s="4"/>
      <c r="G70" s="4"/>
      <c r="H70" s="4"/>
      <c r="I70" s="10"/>
      <c r="J70" s="4"/>
    </row>
    <row r="72" spans="1:10">
      <c r="A72" s="1" t="s">
        <v>72</v>
      </c>
    </row>
    <row r="73" spans="1:10" ht="13">
      <c r="D73" s="68" t="s">
        <v>147</v>
      </c>
    </row>
  </sheetData>
  <mergeCells count="14">
    <mergeCell ref="M1:M2"/>
    <mergeCell ref="A4:A6"/>
    <mergeCell ref="G1:H2"/>
    <mergeCell ref="A11:A12"/>
    <mergeCell ref="A9:A10"/>
    <mergeCell ref="I1:I2"/>
    <mergeCell ref="E1:F2"/>
    <mergeCell ref="B1:C2"/>
    <mergeCell ref="J1:J2"/>
    <mergeCell ref="A26:A27"/>
    <mergeCell ref="A1:A2"/>
    <mergeCell ref="D1:D2"/>
    <mergeCell ref="A13:A14"/>
    <mergeCell ref="K1:L2"/>
  </mergeCells>
  <phoneticPr fontId="2" type="noConversion"/>
  <hyperlinks>
    <hyperlink ref="D62" r:id="rId1"/>
    <hyperlink ref="D64" r:id="rId2"/>
    <hyperlink ref="D65" r:id="rId3"/>
    <hyperlink ref="D66" r:id="rId4"/>
    <hyperlink ref="D67" r:id="rId5"/>
    <hyperlink ref="D68" r:id="rId6"/>
    <hyperlink ref="D69" r:id="rId7"/>
    <hyperlink ref="D70" r:id="rId8" location="siblings"/>
    <hyperlink ref="D73" r:id="rId9"/>
  </hyperlinks>
  <pageMargins left="0.75" right="0.75" top="1" bottom="1" header="0.5" footer="0.5"/>
  <pageSetup scale="87" orientation="landscape" horizontalDpi="4294967292" verticalDpi="4294967292"/>
  <rowBreaks count="1" manualBreakCount="1">
    <brk id="41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DIY Cost</vt:lpstr>
    </vt:vector>
  </TitlesOfParts>
  <Company>Desert Equine Balance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 Woodbury-Kuvik</dc:creator>
  <cp:lastModifiedBy>Patricia  Woodbury-Kuvik</cp:lastModifiedBy>
  <cp:lastPrinted>2011-06-25T22:51:47Z</cp:lastPrinted>
  <dcterms:created xsi:type="dcterms:W3CDTF">2010-09-03T20:25:56Z</dcterms:created>
  <dcterms:modified xsi:type="dcterms:W3CDTF">2011-06-25T22:59:52Z</dcterms:modified>
</cp:coreProperties>
</file>